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DS_Lop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<sst xmlns="http://schemas.openxmlformats.org/spreadsheetml/2006/main" count="160" uniqueCount="127">
  <si>
    <t>BỘ GIÁO DỤC VÀ ĐÀO TẠO</t>
  </si>
  <si>
    <t>TRƯỜNG ĐẠI HỌC VINH</t>
  </si>
  <si>
    <t>CỘNG HÒA XÃ HỘI CHỦ NGHĨA VIỆT NAM</t>
  </si>
  <si>
    <t>Độc lập - Tự do - Hạnh phúc</t>
  </si>
  <si>
    <t>DANH SÁCH LỚP HỌC PHẦN</t>
  </si>
  <si>
    <t>Mã HP: CON30017 - Đồ án nền móng công trình(121)_01_DA_(KTXD, KTXD CTGT)</t>
  </si>
  <si>
    <t>TT</t>
  </si>
  <si>
    <t>Họ và tên</t>
  </si>
  <si>
    <t>Mã sinh viên</t>
  </si>
  <si>
    <t>Lê Ngọc</t>
  </si>
  <si>
    <t>An</t>
  </si>
  <si>
    <t>Cao Văn Tiến</t>
  </si>
  <si>
    <t>Anh</t>
  </si>
  <si>
    <t>Đặng Lâm</t>
  </si>
  <si>
    <t>Nguyễn Bá Minh</t>
  </si>
  <si>
    <t>Nguyễn Tuấn</t>
  </si>
  <si>
    <t>Phan Trọng</t>
  </si>
  <si>
    <t>Dương Sỹ</t>
  </si>
  <si>
    <t>Bách</t>
  </si>
  <si>
    <t>Hồ Phi</t>
  </si>
  <si>
    <t>Chiến</t>
  </si>
  <si>
    <t>Tưởng Đăng</t>
  </si>
  <si>
    <t>Công</t>
  </si>
  <si>
    <t>Võ Văn</t>
  </si>
  <si>
    <t>Dần</t>
  </si>
  <si>
    <t>Hoàng Quốc</t>
  </si>
  <si>
    <t>Đạt</t>
  </si>
  <si>
    <t>Vũ Văn</t>
  </si>
  <si>
    <t>Định</t>
  </si>
  <si>
    <t>Hoàng Trọng</t>
  </si>
  <si>
    <t>Đức</t>
  </si>
  <si>
    <t>Lê Việt</t>
  </si>
  <si>
    <t>Nguyễn Văn</t>
  </si>
  <si>
    <t>Phạm Đình</t>
  </si>
  <si>
    <t>Vương Văn</t>
  </si>
  <si>
    <t>Nguyễn Phi</t>
  </si>
  <si>
    <t>Dũng</t>
  </si>
  <si>
    <t>Trần Văn</t>
  </si>
  <si>
    <t>Nguyễn Ngọc</t>
  </si>
  <si>
    <t>Nguyễn Quang</t>
  </si>
  <si>
    <t>Lê Văn</t>
  </si>
  <si>
    <t>Hải</t>
  </si>
  <si>
    <t>Nguyễn Thanh</t>
  </si>
  <si>
    <t>Nguyễn Viết</t>
  </si>
  <si>
    <t>Vũ Hoàng</t>
  </si>
  <si>
    <t>Phạm Khắc</t>
  </si>
  <si>
    <t>Hiệp</t>
  </si>
  <si>
    <t>Trần Vũ</t>
  </si>
  <si>
    <t>Hoàng Đức</t>
  </si>
  <si>
    <t>Hiếu</t>
  </si>
  <si>
    <t>Trần Minh</t>
  </si>
  <si>
    <t>Đặng Việt</t>
  </si>
  <si>
    <t>Hoàng</t>
  </si>
  <si>
    <t>Nguyễn Sỹ</t>
  </si>
  <si>
    <t>Thái Bá</t>
  </si>
  <si>
    <t>Trần Huy</t>
  </si>
  <si>
    <t>Hoàng Văn</t>
  </si>
  <si>
    <t>Hùng</t>
  </si>
  <si>
    <t>Huy</t>
  </si>
  <si>
    <t>Nguyễn Xuân</t>
  </si>
  <si>
    <t>Khánh</t>
  </si>
  <si>
    <t>Trần Đăng</t>
  </si>
  <si>
    <t>Khoa</t>
  </si>
  <si>
    <t>Nguyễn Trung</t>
  </si>
  <si>
    <t>Kiên</t>
  </si>
  <si>
    <t>Võ Hồng</t>
  </si>
  <si>
    <t>Kỳ</t>
  </si>
  <si>
    <t>Nguyễn Trọng</t>
  </si>
  <si>
    <t>Linh</t>
  </si>
  <si>
    <t>Bùi Văn</t>
  </si>
  <si>
    <t>Đinh Thanh</t>
  </si>
  <si>
    <t>Lộc</t>
  </si>
  <si>
    <t>Hồ Sỹ</t>
  </si>
  <si>
    <t>Long</t>
  </si>
  <si>
    <t>Ngô Quang</t>
  </si>
  <si>
    <t>Lực</t>
  </si>
  <si>
    <t>Detkhamsone</t>
  </si>
  <si>
    <t>Mahathat</t>
  </si>
  <si>
    <t>Lê Hữu</t>
  </si>
  <si>
    <t>Mạnh</t>
  </si>
  <si>
    <t>Phạm Viết</t>
  </si>
  <si>
    <t>Nhân</t>
  </si>
  <si>
    <t>Hoàng Nghĩa</t>
  </si>
  <si>
    <t>Nhật</t>
  </si>
  <si>
    <t>Taithong</t>
  </si>
  <si>
    <t>Nitthavong</t>
  </si>
  <si>
    <t>Hồ Trọng</t>
  </si>
  <si>
    <t>Phú</t>
  </si>
  <si>
    <t>Lương Phan</t>
  </si>
  <si>
    <t>Phước</t>
  </si>
  <si>
    <t>Quyền</t>
  </si>
  <si>
    <t>Dương Thế</t>
  </si>
  <si>
    <t>Nguyễn Mạnh</t>
  </si>
  <si>
    <t>Nguyễn Đình</t>
  </si>
  <si>
    <t>Sáng</t>
  </si>
  <si>
    <t>Thatsaphone</t>
  </si>
  <si>
    <t>Sengsouliya</t>
  </si>
  <si>
    <t>Nguyễn Tiến</t>
  </si>
  <si>
    <t>Sơn</t>
  </si>
  <si>
    <t>Trương Thanh</t>
  </si>
  <si>
    <t>Sỹ</t>
  </si>
  <si>
    <t>Tân</t>
  </si>
  <si>
    <t>Phạm Ngọc</t>
  </si>
  <si>
    <t>Thạch</t>
  </si>
  <si>
    <t>Bounxay</t>
  </si>
  <si>
    <t>Thammavongsa</t>
  </si>
  <si>
    <t>Cao Tiến</t>
  </si>
  <si>
    <t>Thắng</t>
  </si>
  <si>
    <t>Thành</t>
  </si>
  <si>
    <t>Đào Quốc</t>
  </si>
  <si>
    <t>Thông</t>
  </si>
  <si>
    <t>Triều</t>
  </si>
  <si>
    <t>Phan Văn</t>
  </si>
  <si>
    <t>Trường</t>
  </si>
  <si>
    <t>Trần Hữu</t>
  </si>
  <si>
    <t>Tuấn</t>
  </si>
  <si>
    <t>Bob</t>
  </si>
  <si>
    <t>Vongvilay</t>
  </si>
  <si>
    <t xml:space="preserve">Nhóm </t>
  </si>
  <si>
    <t>Phương án 
tải trọng</t>
  </si>
  <si>
    <t>Phương án
địa chất 
trên nền
tự nhiên</t>
  </si>
  <si>
    <t>Phương án
địa chất trên nền nhân tạo</t>
  </si>
  <si>
    <t>Phương án
địa chất 
móng cọc</t>
  </si>
  <si>
    <t>GVHD</t>
  </si>
  <si>
    <t xml:space="preserve">TS. TRẦN NGỌC LONG </t>
  </si>
  <si>
    <t xml:space="preserve">Th.S. LÊ THANH HẢI </t>
  </si>
  <si>
    <t>TH.S. PHAN XUÂN THỤC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</si>
</sst>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  <family val="1"/>
      <charset val="163"/>
    </font>
    <font>
      <sz val="11"/>
      <color indexed="8"/>
      <name val="Calibri"/>
      <family val="2"/>
      <charset val="163"/>
    </font>
    <font>
      <b/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10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vertical="center"/>
    </xf>
    <xf numFmtId="0" fontId="10" fillId="0" borderId="9" xfId="1" applyNumberFormat="1" applyFont="1" applyFill="1" applyBorder="1" applyAlignment="1" applyProtection="1">
      <alignment horizontal="center" vertical="center"/>
    </xf>
    <xf numFmtId="0" fontId="10" fillId="0" borderId="12" xfId="1" applyNumberFormat="1" applyFont="1" applyFill="1" applyBorder="1" applyAlignment="1" applyProtection="1">
      <alignment horizontal="center" vertical="center"/>
    </xf>
    <xf numFmtId="0" fontId="10" fillId="0" borderId="15" xfId="1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22" workbookViewId="0">
      <selection activeCell="L12" sqref="L12"/>
    </sheetView>
  </sheetViews>
  <sheetFormatPr defaultRowHeight="15" x14ac:dyDescent="0.25"/>
  <cols>
    <col min="1" max="1" width="3.7109375" customWidth="1"/>
    <col min="2" max="2" width="22.7109375" customWidth="1"/>
    <col min="3" max="3" width="9.28515625" customWidth="1"/>
    <col min="4" max="4" width="18" customWidth="1"/>
    <col min="5" max="5" width="9.28515625" style="9" customWidth="1"/>
    <col min="6" max="6" width="12.28515625" style="10" customWidth="1"/>
    <col min="7" max="7" width="12" style="10" customWidth="1"/>
    <col min="8" max="9" width="11.5703125" style="10" customWidth="1"/>
  </cols>
  <sheetData>
    <row r="1" spans="1:10" ht="18.75" x14ac:dyDescent="0.3">
      <c r="A1" s="15" t="s">
        <v>0</v>
      </c>
      <c r="B1" s="15"/>
      <c r="C1" s="15"/>
      <c r="D1" s="1" t="s">
        <v>2</v>
      </c>
      <c r="E1" s="8"/>
      <c r="F1" s="8"/>
      <c r="G1" s="8"/>
      <c r="H1" s="8"/>
      <c r="I1" s="8"/>
    </row>
    <row r="2" spans="1:10" ht="18.75" x14ac:dyDescent="0.3">
      <c r="A2" s="16" t="s">
        <v>1</v>
      </c>
      <c r="B2" s="16"/>
      <c r="C2" s="16"/>
      <c r="D2" s="2" t="s">
        <v>3</v>
      </c>
      <c r="E2" s="8"/>
      <c r="F2" s="8"/>
      <c r="G2" s="8"/>
      <c r="H2" s="8"/>
      <c r="I2" s="8"/>
    </row>
    <row r="3" spans="1:10" x14ac:dyDescent="0.25">
      <c r="A3" s="3"/>
      <c r="B3" s="3"/>
      <c r="C3" s="3"/>
      <c r="D3" s="3"/>
    </row>
    <row r="4" spans="1:10" x14ac:dyDescent="0.25">
      <c r="A4" s="17" t="s">
        <v>4</v>
      </c>
      <c r="B4" s="17"/>
      <c r="C4" s="17"/>
      <c r="D4" s="17"/>
    </row>
    <row r="5" spans="1:10" x14ac:dyDescent="0.25">
      <c r="A5" s="17" t="s">
        <v>5</v>
      </c>
      <c r="B5" s="17"/>
      <c r="C5" s="17"/>
      <c r="D5" s="17"/>
    </row>
    <row r="6" spans="1:10" ht="51" x14ac:dyDescent="0.25">
      <c r="A6" s="4" t="s">
        <v>6</v>
      </c>
      <c r="B6" s="14" t="s">
        <v>7</v>
      </c>
      <c r="C6" s="14"/>
      <c r="D6" s="4" t="s">
        <v>8</v>
      </c>
      <c r="E6" s="11" t="s">
        <v>118</v>
      </c>
      <c r="F6" s="12" t="s">
        <v>119</v>
      </c>
      <c r="G6" s="12" t="s">
        <v>120</v>
      </c>
      <c r="H6" s="12" t="s">
        <v>121</v>
      </c>
      <c r="I6" s="13" t="s">
        <v>122</v>
      </c>
      <c r="J6" s="37" t="s">
        <v>123</v>
      </c>
    </row>
    <row r="7" spans="1:10" ht="15" customHeight="1" x14ac:dyDescent="0.25">
      <c r="A7" s="5">
        <v>1</v>
      </c>
      <c r="B7" s="6" t="s">
        <v>9</v>
      </c>
      <c r="C7" s="6" t="s">
        <v>10</v>
      </c>
      <c r="D7" s="7" t="str">
        <f>TEXT(18575802050009,"0")</f>
        <v>18575802050009</v>
      </c>
      <c r="E7" s="18">
        <v>1</v>
      </c>
      <c r="F7" s="21">
        <v>1</v>
      </c>
      <c r="G7" s="24">
        <v>1</v>
      </c>
      <c r="H7" s="27">
        <v>7</v>
      </c>
      <c r="I7" s="32">
        <v>4</v>
      </c>
      <c r="J7" s="38" t="s">
        <v>124</v>
      </c>
    </row>
    <row r="8" spans="1:10" x14ac:dyDescent="0.25">
      <c r="A8" s="5">
        <v>2</v>
      </c>
      <c r="B8" s="6" t="s">
        <v>11</v>
      </c>
      <c r="C8" s="6" t="s">
        <v>12</v>
      </c>
      <c r="D8" s="7" t="str">
        <f>TEXT(18575802010008,"0")</f>
        <v>18575802010008</v>
      </c>
      <c r="E8" s="19"/>
      <c r="F8" s="22"/>
      <c r="G8" s="25"/>
      <c r="H8" s="28"/>
      <c r="I8" s="32"/>
      <c r="J8" s="38"/>
    </row>
    <row r="9" spans="1:10" x14ac:dyDescent="0.25">
      <c r="A9" s="5">
        <v>3</v>
      </c>
      <c r="B9" s="6" t="s">
        <v>13</v>
      </c>
      <c r="C9" s="6" t="s">
        <v>12</v>
      </c>
      <c r="D9" s="7" t="str">
        <f>TEXT(18575802010001,"0")</f>
        <v>18575802010001</v>
      </c>
      <c r="E9" s="20"/>
      <c r="F9" s="23"/>
      <c r="G9" s="26"/>
      <c r="H9" s="29"/>
      <c r="I9" s="32"/>
      <c r="J9" s="38"/>
    </row>
    <row r="10" spans="1:10" x14ac:dyDescent="0.25">
      <c r="A10" s="5">
        <v>4</v>
      </c>
      <c r="B10" s="6" t="s">
        <v>14</v>
      </c>
      <c r="C10" s="6" t="s">
        <v>12</v>
      </c>
      <c r="D10" s="7" t="str">
        <f>TEXT(18575802010048,"0")</f>
        <v>18575802010048</v>
      </c>
      <c r="E10" s="18">
        <v>2</v>
      </c>
      <c r="F10" s="21">
        <v>2</v>
      </c>
      <c r="G10" s="24">
        <v>2</v>
      </c>
      <c r="H10" s="27">
        <v>5</v>
      </c>
      <c r="I10" s="32">
        <v>3</v>
      </c>
      <c r="J10" s="38"/>
    </row>
    <row r="11" spans="1:10" x14ac:dyDescent="0.25">
      <c r="A11" s="5">
        <v>5</v>
      </c>
      <c r="B11" s="6" t="s">
        <v>15</v>
      </c>
      <c r="C11" s="6" t="s">
        <v>12</v>
      </c>
      <c r="D11" s="7" t="str">
        <f>TEXT(18575802010058,"0")</f>
        <v>18575802010058</v>
      </c>
      <c r="E11" s="19"/>
      <c r="F11" s="22"/>
      <c r="G11" s="25"/>
      <c r="H11" s="28"/>
      <c r="I11" s="32"/>
      <c r="J11" s="38"/>
    </row>
    <row r="12" spans="1:10" x14ac:dyDescent="0.25">
      <c r="A12" s="5">
        <v>6</v>
      </c>
      <c r="B12" s="6" t="s">
        <v>15</v>
      </c>
      <c r="C12" s="6" t="s">
        <v>12</v>
      </c>
      <c r="D12" s="7" t="str">
        <f>TEXT(18575802010016,"0")</f>
        <v>18575802010016</v>
      </c>
      <c r="E12" s="20"/>
      <c r="F12" s="23"/>
      <c r="G12" s="26"/>
      <c r="H12" s="29"/>
      <c r="I12" s="32"/>
      <c r="J12" s="38"/>
    </row>
    <row r="13" spans="1:10" x14ac:dyDescent="0.25">
      <c r="A13" s="5">
        <v>7</v>
      </c>
      <c r="B13" s="6" t="s">
        <v>16</v>
      </c>
      <c r="C13" s="6" t="s">
        <v>12</v>
      </c>
      <c r="D13" s="7" t="str">
        <f>TEXT(18575802010051,"0")</f>
        <v>18575802010051</v>
      </c>
      <c r="E13" s="18">
        <v>3</v>
      </c>
      <c r="F13" s="18">
        <v>3</v>
      </c>
      <c r="G13" s="30">
        <v>4</v>
      </c>
      <c r="H13" s="18">
        <v>6</v>
      </c>
      <c r="I13" s="33">
        <v>2</v>
      </c>
      <c r="J13" s="38"/>
    </row>
    <row r="14" spans="1:10" x14ac:dyDescent="0.25">
      <c r="A14" s="5">
        <v>8</v>
      </c>
      <c r="B14" s="6" t="s">
        <v>17</v>
      </c>
      <c r="C14" s="6" t="s">
        <v>18</v>
      </c>
      <c r="D14" s="7" t="str">
        <f>TEXT(18575802010043,"0")</f>
        <v>18575802010043</v>
      </c>
      <c r="E14" s="19"/>
      <c r="F14" s="19"/>
      <c r="G14" s="19"/>
      <c r="H14" s="19"/>
      <c r="I14" s="34"/>
      <c r="J14" s="38"/>
    </row>
    <row r="15" spans="1:10" x14ac:dyDescent="0.25">
      <c r="A15" s="5">
        <v>9</v>
      </c>
      <c r="B15" s="6" t="s">
        <v>19</v>
      </c>
      <c r="C15" s="6" t="s">
        <v>20</v>
      </c>
      <c r="D15" s="7" t="str">
        <f>TEXT(18575802010044,"0")</f>
        <v>18575802010044</v>
      </c>
      <c r="E15" s="20"/>
      <c r="F15" s="20"/>
      <c r="G15" s="20"/>
      <c r="H15" s="20"/>
      <c r="I15" s="35"/>
      <c r="J15" s="38"/>
    </row>
    <row r="16" spans="1:10" x14ac:dyDescent="0.25">
      <c r="A16" s="5">
        <v>10</v>
      </c>
      <c r="B16" s="6" t="s">
        <v>21</v>
      </c>
      <c r="C16" s="6" t="s">
        <v>22</v>
      </c>
      <c r="D16" s="7" t="str">
        <f>TEXT(18575802010003,"0")</f>
        <v>18575802010003</v>
      </c>
      <c r="E16" s="18">
        <v>4</v>
      </c>
      <c r="F16" s="18">
        <v>4</v>
      </c>
      <c r="G16" s="18">
        <v>3</v>
      </c>
      <c r="H16" s="18">
        <v>7</v>
      </c>
      <c r="I16" s="33">
        <v>1</v>
      </c>
      <c r="J16" s="38"/>
    </row>
    <row r="17" spans="1:10" x14ac:dyDescent="0.25">
      <c r="A17" s="5">
        <v>11</v>
      </c>
      <c r="B17" s="6" t="s">
        <v>23</v>
      </c>
      <c r="C17" s="6" t="s">
        <v>24</v>
      </c>
      <c r="D17" s="7" t="str">
        <f>TEXT(18575802010023,"0")</f>
        <v>18575802010023</v>
      </c>
      <c r="E17" s="19"/>
      <c r="F17" s="19"/>
      <c r="G17" s="19"/>
      <c r="H17" s="19"/>
      <c r="I17" s="34"/>
      <c r="J17" s="38"/>
    </row>
    <row r="18" spans="1:10" x14ac:dyDescent="0.25">
      <c r="A18" s="5">
        <v>12</v>
      </c>
      <c r="B18" s="6" t="s">
        <v>25</v>
      </c>
      <c r="C18" s="6" t="s">
        <v>26</v>
      </c>
      <c r="D18" s="7" t="str">
        <f>TEXT(18575802010010,"0")</f>
        <v>18575802010010</v>
      </c>
      <c r="E18" s="20"/>
      <c r="F18" s="20"/>
      <c r="G18" s="20"/>
      <c r="H18" s="20"/>
      <c r="I18" s="35"/>
      <c r="J18" s="38"/>
    </row>
    <row r="19" spans="1:10" x14ac:dyDescent="0.25">
      <c r="A19" s="5">
        <v>13</v>
      </c>
      <c r="B19" s="6" t="s">
        <v>27</v>
      </c>
      <c r="C19" s="6" t="s">
        <v>28</v>
      </c>
      <c r="D19" s="7" t="str">
        <f>TEXT(18575802010019,"0")</f>
        <v>18575802010019</v>
      </c>
      <c r="E19" s="18">
        <v>5</v>
      </c>
      <c r="F19" s="18">
        <v>5</v>
      </c>
      <c r="G19" s="18">
        <v>2</v>
      </c>
      <c r="H19" s="18">
        <v>5</v>
      </c>
      <c r="I19" s="33">
        <v>1</v>
      </c>
      <c r="J19" s="38"/>
    </row>
    <row r="20" spans="1:10" x14ac:dyDescent="0.25">
      <c r="A20" s="5">
        <v>14</v>
      </c>
      <c r="B20" s="6" t="s">
        <v>29</v>
      </c>
      <c r="C20" s="6" t="s">
        <v>30</v>
      </c>
      <c r="D20" s="7" t="str">
        <f>TEXT(1755258020800020,"0")</f>
        <v>1755258020800020</v>
      </c>
      <c r="E20" s="19"/>
      <c r="F20" s="19"/>
      <c r="G20" s="19"/>
      <c r="H20" s="19"/>
      <c r="I20" s="34"/>
      <c r="J20" s="38"/>
    </row>
    <row r="21" spans="1:10" x14ac:dyDescent="0.25">
      <c r="A21" s="5">
        <v>15</v>
      </c>
      <c r="B21" s="6" t="s">
        <v>31</v>
      </c>
      <c r="C21" s="6" t="s">
        <v>30</v>
      </c>
      <c r="D21" s="7" t="str">
        <f>TEXT(18575802010030,"0")</f>
        <v>18575802010030</v>
      </c>
      <c r="E21" s="20"/>
      <c r="F21" s="20"/>
      <c r="G21" s="20"/>
      <c r="H21" s="20"/>
      <c r="I21" s="35"/>
      <c r="J21" s="38"/>
    </row>
    <row r="22" spans="1:10" ht="15" customHeight="1" x14ac:dyDescent="0.25">
      <c r="A22" s="5">
        <v>16</v>
      </c>
      <c r="B22" s="6" t="s">
        <v>32</v>
      </c>
      <c r="C22" s="6" t="s">
        <v>30</v>
      </c>
      <c r="D22" s="7" t="str">
        <f>TEXT(18575802010025,"0")</f>
        <v>18575802010025</v>
      </c>
      <c r="E22" s="18">
        <v>6</v>
      </c>
      <c r="F22" s="18">
        <v>6</v>
      </c>
      <c r="G22" s="18">
        <v>3</v>
      </c>
      <c r="H22" s="18">
        <v>6</v>
      </c>
      <c r="I22" s="33">
        <v>2</v>
      </c>
      <c r="J22" s="38"/>
    </row>
    <row r="23" spans="1:10" x14ac:dyDescent="0.25">
      <c r="A23" s="5">
        <v>17</v>
      </c>
      <c r="B23" s="6" t="s">
        <v>33</v>
      </c>
      <c r="C23" s="6" t="s">
        <v>30</v>
      </c>
      <c r="D23" s="7" t="str">
        <f>TEXT(18575802010012,"0")</f>
        <v>18575802010012</v>
      </c>
      <c r="E23" s="19"/>
      <c r="F23" s="19"/>
      <c r="G23" s="19"/>
      <c r="H23" s="19"/>
      <c r="I23" s="34"/>
      <c r="J23" s="38"/>
    </row>
    <row r="24" spans="1:10" x14ac:dyDescent="0.25">
      <c r="A24" s="5">
        <v>18</v>
      </c>
      <c r="B24" s="6" t="s">
        <v>34</v>
      </c>
      <c r="C24" s="6" t="s">
        <v>30</v>
      </c>
      <c r="D24" s="7" t="str">
        <f>TEXT(18575802010009,"0")</f>
        <v>18575802010009</v>
      </c>
      <c r="E24" s="20"/>
      <c r="F24" s="20"/>
      <c r="G24" s="20"/>
      <c r="H24" s="20"/>
      <c r="I24" s="35"/>
      <c r="J24" s="38"/>
    </row>
    <row r="25" spans="1:10" x14ac:dyDescent="0.25">
      <c r="A25" s="5">
        <v>19</v>
      </c>
      <c r="B25" s="6" t="s">
        <v>35</v>
      </c>
      <c r="C25" s="6" t="s">
        <v>36</v>
      </c>
      <c r="D25" s="7" t="str">
        <f>TEXT(1755258020800090,"0")</f>
        <v>1755258020800090</v>
      </c>
      <c r="E25" s="18">
        <v>7</v>
      </c>
      <c r="F25" s="18">
        <v>7</v>
      </c>
      <c r="G25" s="18">
        <v>1</v>
      </c>
      <c r="H25" s="18">
        <v>5</v>
      </c>
      <c r="I25" s="33">
        <v>3</v>
      </c>
      <c r="J25" s="38"/>
    </row>
    <row r="26" spans="1:10" x14ac:dyDescent="0.25">
      <c r="A26" s="5">
        <v>20</v>
      </c>
      <c r="B26" s="6" t="s">
        <v>37</v>
      </c>
      <c r="C26" s="6" t="s">
        <v>36</v>
      </c>
      <c r="D26" s="7" t="str">
        <f>TEXT(1755258020800080,"0")</f>
        <v>1755258020800080</v>
      </c>
      <c r="E26" s="19"/>
      <c r="F26" s="19"/>
      <c r="G26" s="19"/>
      <c r="H26" s="19"/>
      <c r="I26" s="34"/>
      <c r="J26" s="38"/>
    </row>
    <row r="27" spans="1:10" x14ac:dyDescent="0.25">
      <c r="A27" s="5">
        <v>21</v>
      </c>
      <c r="B27" s="6" t="s">
        <v>38</v>
      </c>
      <c r="C27" s="6" t="s">
        <v>36</v>
      </c>
      <c r="D27" s="7" t="str">
        <f>TEXT(18575802010049,"0")</f>
        <v>18575802010049</v>
      </c>
      <c r="E27" s="20"/>
      <c r="F27" s="20"/>
      <c r="G27" s="20"/>
      <c r="H27" s="20"/>
      <c r="I27" s="35"/>
      <c r="J27" s="38"/>
    </row>
    <row r="28" spans="1:10" x14ac:dyDescent="0.25">
      <c r="A28" s="5">
        <v>22</v>
      </c>
      <c r="B28" s="6" t="s">
        <v>39</v>
      </c>
      <c r="C28" s="6" t="s">
        <v>36</v>
      </c>
      <c r="D28" s="7" t="str">
        <f>TEXT(18575802010050,"0")</f>
        <v>18575802010050</v>
      </c>
      <c r="E28" s="18">
        <v>8</v>
      </c>
      <c r="F28" s="18">
        <v>8</v>
      </c>
      <c r="G28" s="18">
        <v>2</v>
      </c>
      <c r="H28" s="18">
        <v>7</v>
      </c>
      <c r="I28" s="33">
        <v>4</v>
      </c>
      <c r="J28" s="38" t="s">
        <v>125</v>
      </c>
    </row>
    <row r="29" spans="1:10" x14ac:dyDescent="0.25">
      <c r="A29" s="5">
        <v>23</v>
      </c>
      <c r="B29" s="6" t="s">
        <v>40</v>
      </c>
      <c r="C29" s="6" t="s">
        <v>41</v>
      </c>
      <c r="D29" s="7" t="str">
        <f>TEXT(1755258020800080,"0")</f>
        <v>1755258020800080</v>
      </c>
      <c r="E29" s="19"/>
      <c r="F29" s="19"/>
      <c r="G29" s="19"/>
      <c r="H29" s="19"/>
      <c r="I29" s="34"/>
      <c r="J29" s="38"/>
    </row>
    <row r="30" spans="1:10" x14ac:dyDescent="0.25">
      <c r="A30" s="5">
        <v>24</v>
      </c>
      <c r="B30" s="6" t="s">
        <v>42</v>
      </c>
      <c r="C30" s="6" t="s">
        <v>41</v>
      </c>
      <c r="D30" s="7" t="str">
        <f>TEXT(18575802010021,"0")</f>
        <v>18575802010021</v>
      </c>
      <c r="E30" s="20"/>
      <c r="F30" s="20"/>
      <c r="G30" s="20"/>
      <c r="H30" s="20"/>
      <c r="I30" s="35"/>
      <c r="J30" s="38"/>
    </row>
    <row r="31" spans="1:10" x14ac:dyDescent="0.25">
      <c r="A31" s="5">
        <v>25</v>
      </c>
      <c r="B31" s="6" t="s">
        <v>43</v>
      </c>
      <c r="C31" s="6" t="s">
        <v>41</v>
      </c>
      <c r="D31" s="7" t="str">
        <f>TEXT(18575802010057,"0")</f>
        <v>18575802010057</v>
      </c>
      <c r="E31" s="18">
        <v>9</v>
      </c>
      <c r="F31" s="18">
        <v>9</v>
      </c>
      <c r="G31" s="18">
        <v>2</v>
      </c>
      <c r="H31" s="18">
        <v>5</v>
      </c>
      <c r="I31" s="33">
        <v>1</v>
      </c>
      <c r="J31" s="38"/>
    </row>
    <row r="32" spans="1:10" x14ac:dyDescent="0.25">
      <c r="A32" s="5">
        <v>26</v>
      </c>
      <c r="B32" s="6" t="s">
        <v>44</v>
      </c>
      <c r="C32" s="6" t="s">
        <v>41</v>
      </c>
      <c r="D32" s="7" t="str">
        <f>TEXT(18575802010002,"0")</f>
        <v>18575802010002</v>
      </c>
      <c r="E32" s="19"/>
      <c r="F32" s="19"/>
      <c r="G32" s="19"/>
      <c r="H32" s="19"/>
      <c r="I32" s="34"/>
      <c r="J32" s="38"/>
    </row>
    <row r="33" spans="1:10" ht="45" customHeight="1" x14ac:dyDescent="0.25">
      <c r="A33" s="5">
        <v>27</v>
      </c>
      <c r="B33" s="6" t="s">
        <v>45</v>
      </c>
      <c r="C33" s="6" t="s">
        <v>46</v>
      </c>
      <c r="D33" s="7" t="str">
        <f>TEXT(18575802010007,"0")</f>
        <v>18575802010007</v>
      </c>
      <c r="E33" s="20"/>
      <c r="F33" s="20"/>
      <c r="G33" s="20"/>
      <c r="H33" s="20"/>
      <c r="I33" s="35"/>
      <c r="J33" s="38"/>
    </row>
    <row r="34" spans="1:10" x14ac:dyDescent="0.25">
      <c r="A34" s="5">
        <v>28</v>
      </c>
      <c r="B34" s="6" t="s">
        <v>47</v>
      </c>
      <c r="C34" s="6" t="s">
        <v>46</v>
      </c>
      <c r="D34" s="7" t="str">
        <f>TEXT(18575802050008,"0")</f>
        <v>18575802050008</v>
      </c>
      <c r="E34" s="18">
        <v>10</v>
      </c>
      <c r="F34" s="18">
        <v>10</v>
      </c>
      <c r="G34" s="18">
        <v>4</v>
      </c>
      <c r="H34" s="18">
        <v>6</v>
      </c>
      <c r="I34" s="33">
        <v>7</v>
      </c>
      <c r="J34" s="38"/>
    </row>
    <row r="35" spans="1:10" x14ac:dyDescent="0.25">
      <c r="A35" s="5">
        <v>29</v>
      </c>
      <c r="B35" s="6" t="s">
        <v>48</v>
      </c>
      <c r="C35" s="6" t="s">
        <v>49</v>
      </c>
      <c r="D35" s="7" t="str">
        <f>TEXT(18575802010033,"0")</f>
        <v>18575802010033</v>
      </c>
      <c r="E35" s="19"/>
      <c r="F35" s="19"/>
      <c r="G35" s="19"/>
      <c r="H35" s="19"/>
      <c r="I35" s="34"/>
      <c r="J35" s="38"/>
    </row>
    <row r="36" spans="1:10" x14ac:dyDescent="0.25">
      <c r="A36" s="5">
        <v>30</v>
      </c>
      <c r="B36" s="6" t="s">
        <v>50</v>
      </c>
      <c r="C36" s="6" t="s">
        <v>49</v>
      </c>
      <c r="D36" s="7" t="str">
        <f>TEXT(18575802050001,"0")</f>
        <v>18575802050001</v>
      </c>
      <c r="E36" s="20"/>
      <c r="F36" s="20"/>
      <c r="G36" s="20"/>
      <c r="H36" s="20"/>
      <c r="I36" s="35"/>
      <c r="J36" s="38"/>
    </row>
    <row r="37" spans="1:10" x14ac:dyDescent="0.25">
      <c r="A37" s="5">
        <v>31</v>
      </c>
      <c r="B37" s="6" t="s">
        <v>51</v>
      </c>
      <c r="C37" s="6" t="s">
        <v>52</v>
      </c>
      <c r="D37" s="7" t="str">
        <f>TEXT(18575802050002,"0")</f>
        <v>18575802050002</v>
      </c>
      <c r="E37" s="18">
        <v>11</v>
      </c>
      <c r="F37" s="18">
        <v>11</v>
      </c>
      <c r="G37" s="18">
        <v>2</v>
      </c>
      <c r="H37" s="18">
        <v>5</v>
      </c>
      <c r="I37" s="33">
        <v>7</v>
      </c>
      <c r="J37" s="38"/>
    </row>
    <row r="38" spans="1:10" x14ac:dyDescent="0.25">
      <c r="A38" s="5">
        <v>32</v>
      </c>
      <c r="B38" s="6" t="s">
        <v>53</v>
      </c>
      <c r="C38" s="6" t="s">
        <v>52</v>
      </c>
      <c r="D38" s="7" t="str">
        <f>TEXT(18575802010020,"0")</f>
        <v>18575802010020</v>
      </c>
      <c r="E38" s="19"/>
      <c r="F38" s="19"/>
      <c r="G38" s="19"/>
      <c r="H38" s="19"/>
      <c r="I38" s="34"/>
      <c r="J38" s="38"/>
    </row>
    <row r="39" spans="1:10" x14ac:dyDescent="0.25">
      <c r="A39" s="5">
        <v>33</v>
      </c>
      <c r="B39" s="6" t="s">
        <v>54</v>
      </c>
      <c r="C39" s="6" t="s">
        <v>52</v>
      </c>
      <c r="D39" s="7" t="str">
        <f>TEXT(18575802010052,"0")</f>
        <v>18575802010052</v>
      </c>
      <c r="E39" s="20"/>
      <c r="F39" s="20"/>
      <c r="G39" s="20"/>
      <c r="H39" s="20"/>
      <c r="I39" s="35"/>
      <c r="J39" s="38"/>
    </row>
    <row r="40" spans="1:10" x14ac:dyDescent="0.25">
      <c r="A40" s="5">
        <v>34</v>
      </c>
      <c r="B40" s="6" t="s">
        <v>55</v>
      </c>
      <c r="C40" s="6" t="s">
        <v>52</v>
      </c>
      <c r="D40" s="7" t="str">
        <f>TEXT(18575802010034,"0")</f>
        <v>18575802010034</v>
      </c>
      <c r="E40" s="18">
        <v>12</v>
      </c>
      <c r="F40" s="18">
        <v>12</v>
      </c>
      <c r="G40" s="18">
        <v>4</v>
      </c>
      <c r="H40" s="18">
        <v>6</v>
      </c>
      <c r="I40" s="33">
        <v>1</v>
      </c>
      <c r="J40" s="38"/>
    </row>
    <row r="41" spans="1:10" x14ac:dyDescent="0.25">
      <c r="A41" s="5">
        <v>35</v>
      </c>
      <c r="B41" s="6" t="s">
        <v>56</v>
      </c>
      <c r="C41" s="6" t="s">
        <v>57</v>
      </c>
      <c r="D41" s="7" t="str">
        <f>TEXT(18575802010024,"0")</f>
        <v>18575802010024</v>
      </c>
      <c r="E41" s="19"/>
      <c r="F41" s="19"/>
      <c r="G41" s="19"/>
      <c r="H41" s="19"/>
      <c r="I41" s="34"/>
      <c r="J41" s="38"/>
    </row>
    <row r="42" spans="1:10" x14ac:dyDescent="0.25">
      <c r="A42" s="5">
        <v>36</v>
      </c>
      <c r="B42" s="6" t="s">
        <v>32</v>
      </c>
      <c r="C42" s="6" t="s">
        <v>58</v>
      </c>
      <c r="D42" s="7" t="str">
        <f>TEXT(18575802050006,"0")</f>
        <v>18575802050006</v>
      </c>
      <c r="E42" s="20"/>
      <c r="F42" s="20"/>
      <c r="G42" s="20"/>
      <c r="H42" s="20"/>
      <c r="I42" s="35"/>
      <c r="J42" s="38"/>
    </row>
    <row r="43" spans="1:10" x14ac:dyDescent="0.25">
      <c r="A43" s="5">
        <v>37</v>
      </c>
      <c r="B43" s="6" t="s">
        <v>59</v>
      </c>
      <c r="C43" s="6" t="s">
        <v>60</v>
      </c>
      <c r="D43" s="7" t="str">
        <f>TEXT(18575802010011,"0")</f>
        <v>18575802010011</v>
      </c>
      <c r="E43" s="18">
        <v>13</v>
      </c>
      <c r="F43" s="18">
        <v>13</v>
      </c>
      <c r="G43" s="18">
        <v>2</v>
      </c>
      <c r="H43" s="18">
        <v>5</v>
      </c>
      <c r="I43" s="33">
        <v>6</v>
      </c>
      <c r="J43" s="38"/>
    </row>
    <row r="44" spans="1:10" x14ac:dyDescent="0.25">
      <c r="A44" s="5">
        <v>38</v>
      </c>
      <c r="B44" s="6" t="s">
        <v>61</v>
      </c>
      <c r="C44" s="6" t="s">
        <v>62</v>
      </c>
      <c r="D44" s="7" t="str">
        <f>TEXT(18575802010015,"0")</f>
        <v>18575802010015</v>
      </c>
      <c r="E44" s="19"/>
      <c r="F44" s="19"/>
      <c r="G44" s="19"/>
      <c r="H44" s="19"/>
      <c r="I44" s="34"/>
      <c r="J44" s="38"/>
    </row>
    <row r="45" spans="1:10" x14ac:dyDescent="0.25">
      <c r="A45" s="5">
        <v>39</v>
      </c>
      <c r="B45" s="6" t="s">
        <v>63</v>
      </c>
      <c r="C45" s="6" t="s">
        <v>64</v>
      </c>
      <c r="D45" s="7" t="str">
        <f>TEXT(1755258020800070,"0")</f>
        <v>1755258020800070</v>
      </c>
      <c r="E45" s="20"/>
      <c r="F45" s="20"/>
      <c r="G45" s="20"/>
      <c r="H45" s="20"/>
      <c r="I45" s="35"/>
      <c r="J45" s="38"/>
    </row>
    <row r="46" spans="1:10" x14ac:dyDescent="0.25">
      <c r="A46" s="5">
        <v>40</v>
      </c>
      <c r="B46" s="6" t="s">
        <v>65</v>
      </c>
      <c r="C46" s="6" t="s">
        <v>66</v>
      </c>
      <c r="D46" s="7" t="str">
        <f>TEXT(18575802010045,"0")</f>
        <v>18575802010045</v>
      </c>
      <c r="E46" s="18">
        <v>14</v>
      </c>
      <c r="F46" s="18">
        <v>14</v>
      </c>
      <c r="G46" s="18">
        <v>1</v>
      </c>
      <c r="H46" s="18">
        <v>5</v>
      </c>
      <c r="I46" s="33">
        <v>2</v>
      </c>
      <c r="J46" s="38"/>
    </row>
    <row r="47" spans="1:10" x14ac:dyDescent="0.25">
      <c r="A47" s="5">
        <v>41</v>
      </c>
      <c r="B47" s="6" t="s">
        <v>67</v>
      </c>
      <c r="C47" s="6" t="s">
        <v>68</v>
      </c>
      <c r="D47" s="7" t="str">
        <f>TEXT(18575802010063,"0")</f>
        <v>18575802010063</v>
      </c>
      <c r="E47" s="19"/>
      <c r="F47" s="19"/>
      <c r="G47" s="19"/>
      <c r="H47" s="19"/>
      <c r="I47" s="34"/>
      <c r="J47" s="38"/>
    </row>
    <row r="48" spans="1:10" x14ac:dyDescent="0.25">
      <c r="A48" s="5">
        <v>42</v>
      </c>
      <c r="B48" s="6" t="s">
        <v>69</v>
      </c>
      <c r="C48" s="6" t="s">
        <v>68</v>
      </c>
      <c r="D48" s="7" t="str">
        <f>TEXT(18575802010027,"0")</f>
        <v>18575802010027</v>
      </c>
      <c r="E48" s="20"/>
      <c r="F48" s="20"/>
      <c r="G48" s="20"/>
      <c r="H48" s="20"/>
      <c r="I48" s="35"/>
      <c r="J48" s="38"/>
    </row>
    <row r="49" spans="1:10" x14ac:dyDescent="0.25">
      <c r="A49" s="5">
        <v>43</v>
      </c>
      <c r="B49" s="6" t="s">
        <v>70</v>
      </c>
      <c r="C49" s="6" t="s">
        <v>71</v>
      </c>
      <c r="D49" s="7" t="str">
        <f>TEXT(18575802010029,"0")</f>
        <v>18575802010029</v>
      </c>
      <c r="E49" s="18">
        <v>15</v>
      </c>
      <c r="F49" s="18">
        <v>15</v>
      </c>
      <c r="G49" s="18">
        <v>2</v>
      </c>
      <c r="H49" s="18">
        <v>7</v>
      </c>
      <c r="I49" s="33">
        <v>4</v>
      </c>
      <c r="J49" s="38"/>
    </row>
    <row r="50" spans="1:10" x14ac:dyDescent="0.25">
      <c r="A50" s="5">
        <v>44</v>
      </c>
      <c r="B50" s="6" t="s">
        <v>72</v>
      </c>
      <c r="C50" s="6" t="s">
        <v>73</v>
      </c>
      <c r="D50" s="7" t="str">
        <f>TEXT(18575802010022,"0")</f>
        <v>18575802010022</v>
      </c>
      <c r="E50" s="19"/>
      <c r="F50" s="19"/>
      <c r="G50" s="19"/>
      <c r="H50" s="19"/>
      <c r="I50" s="34"/>
      <c r="J50" s="38"/>
    </row>
    <row r="51" spans="1:10" x14ac:dyDescent="0.25">
      <c r="A51" s="5">
        <v>45</v>
      </c>
      <c r="B51" s="6" t="s">
        <v>74</v>
      </c>
      <c r="C51" s="6" t="s">
        <v>75</v>
      </c>
      <c r="D51" s="7" t="str">
        <f>TEXT(18575802010039,"0")</f>
        <v>18575802010039</v>
      </c>
      <c r="E51" s="20"/>
      <c r="F51" s="20"/>
      <c r="G51" s="20"/>
      <c r="H51" s="20"/>
      <c r="I51" s="35"/>
      <c r="J51" s="38"/>
    </row>
    <row r="52" spans="1:10" x14ac:dyDescent="0.25">
      <c r="A52" s="5">
        <v>46</v>
      </c>
      <c r="B52" s="6" t="s">
        <v>76</v>
      </c>
      <c r="C52" s="6" t="s">
        <v>77</v>
      </c>
      <c r="D52" s="7" t="str">
        <f>TEXT(18575802014066,"0")</f>
        <v>18575802014066</v>
      </c>
      <c r="E52" s="18">
        <v>16</v>
      </c>
      <c r="F52" s="18">
        <v>16</v>
      </c>
      <c r="G52" s="18">
        <v>3</v>
      </c>
      <c r="H52" s="18">
        <v>5</v>
      </c>
      <c r="I52" s="33">
        <v>3</v>
      </c>
      <c r="J52" s="38"/>
    </row>
    <row r="53" spans="1:10" x14ac:dyDescent="0.25">
      <c r="A53" s="5">
        <v>47</v>
      </c>
      <c r="B53" s="6" t="s">
        <v>78</v>
      </c>
      <c r="C53" s="6" t="s">
        <v>79</v>
      </c>
      <c r="D53" s="7" t="str">
        <f>TEXT(18575802010018,"0")</f>
        <v>18575802010018</v>
      </c>
      <c r="E53" s="19"/>
      <c r="F53" s="19"/>
      <c r="G53" s="19"/>
      <c r="H53" s="19"/>
      <c r="I53" s="34"/>
      <c r="J53" s="38"/>
    </row>
    <row r="54" spans="1:10" x14ac:dyDescent="0.25">
      <c r="A54" s="5">
        <v>48</v>
      </c>
      <c r="B54" s="6" t="s">
        <v>80</v>
      </c>
      <c r="C54" s="6" t="s">
        <v>81</v>
      </c>
      <c r="D54" s="7" t="str">
        <f>TEXT(18575802010041,"0")</f>
        <v>18575802010041</v>
      </c>
      <c r="E54" s="20"/>
      <c r="F54" s="20"/>
      <c r="G54" s="20"/>
      <c r="H54" s="20"/>
      <c r="I54" s="35"/>
      <c r="J54" s="38"/>
    </row>
    <row r="55" spans="1:10" x14ac:dyDescent="0.25">
      <c r="A55" s="5">
        <v>49</v>
      </c>
      <c r="B55" s="6" t="s">
        <v>82</v>
      </c>
      <c r="C55" s="6" t="s">
        <v>83</v>
      </c>
      <c r="D55" s="7" t="str">
        <f>TEXT(18575802010053,"0")</f>
        <v>18575802010053</v>
      </c>
      <c r="E55" s="18">
        <v>17</v>
      </c>
      <c r="F55" s="18">
        <v>17</v>
      </c>
      <c r="G55" s="18">
        <v>4</v>
      </c>
      <c r="H55" s="18">
        <v>6</v>
      </c>
      <c r="I55" s="33">
        <v>2</v>
      </c>
      <c r="J55" s="38"/>
    </row>
    <row r="56" spans="1:10" x14ac:dyDescent="0.25">
      <c r="A56" s="5">
        <v>50</v>
      </c>
      <c r="B56" s="6" t="s">
        <v>84</v>
      </c>
      <c r="C56" s="6" t="s">
        <v>85</v>
      </c>
      <c r="D56" s="7" t="str">
        <f>TEXT(18575802014064,"0")</f>
        <v>18575802014064</v>
      </c>
      <c r="E56" s="19"/>
      <c r="F56" s="19"/>
      <c r="G56" s="19"/>
      <c r="H56" s="19"/>
      <c r="I56" s="34"/>
      <c r="J56" s="38"/>
    </row>
    <row r="57" spans="1:10" x14ac:dyDescent="0.25">
      <c r="A57" s="5">
        <v>51</v>
      </c>
      <c r="B57" s="6" t="s">
        <v>86</v>
      </c>
      <c r="C57" s="6" t="s">
        <v>87</v>
      </c>
      <c r="D57" s="7" t="str">
        <f>TEXT(18575802010032,"0")</f>
        <v>18575802010032</v>
      </c>
      <c r="E57" s="20"/>
      <c r="F57" s="20"/>
      <c r="G57" s="20"/>
      <c r="H57" s="20"/>
      <c r="I57" s="35"/>
      <c r="J57" s="38"/>
    </row>
    <row r="58" spans="1:10" x14ac:dyDescent="0.25">
      <c r="A58" s="5">
        <v>52</v>
      </c>
      <c r="B58" s="6" t="s">
        <v>88</v>
      </c>
      <c r="C58" s="6" t="s">
        <v>89</v>
      </c>
      <c r="D58" s="7" t="str">
        <f>TEXT(18575802010035,"0")</f>
        <v>18575802010035</v>
      </c>
      <c r="E58" s="18">
        <v>18</v>
      </c>
      <c r="F58" s="18">
        <v>18</v>
      </c>
      <c r="G58" s="18">
        <v>1</v>
      </c>
      <c r="H58" s="18">
        <v>5</v>
      </c>
      <c r="I58" s="33">
        <v>2</v>
      </c>
      <c r="J58" s="38"/>
    </row>
    <row r="59" spans="1:10" x14ac:dyDescent="0.25">
      <c r="A59" s="5">
        <v>53</v>
      </c>
      <c r="B59" s="6" t="s">
        <v>32</v>
      </c>
      <c r="C59" s="6" t="s">
        <v>90</v>
      </c>
      <c r="D59" s="7" t="str">
        <f>TEXT(1755258020800060,"0")</f>
        <v>1755258020800060</v>
      </c>
      <c r="E59" s="19"/>
      <c r="F59" s="19"/>
      <c r="G59" s="19"/>
      <c r="H59" s="19"/>
      <c r="I59" s="34"/>
      <c r="J59" s="38"/>
    </row>
    <row r="60" spans="1:10" x14ac:dyDescent="0.25">
      <c r="A60" s="5">
        <v>54</v>
      </c>
      <c r="B60" s="6" t="s">
        <v>91</v>
      </c>
      <c r="C60" s="6" t="s">
        <v>90</v>
      </c>
      <c r="D60" s="7" t="str">
        <f>TEXT(18575802010040,"0")</f>
        <v>18575802010040</v>
      </c>
      <c r="E60" s="20"/>
      <c r="F60" s="20"/>
      <c r="G60" s="20"/>
      <c r="H60" s="20"/>
      <c r="I60" s="35"/>
      <c r="J60" s="38"/>
    </row>
    <row r="61" spans="1:10" x14ac:dyDescent="0.25">
      <c r="A61" s="5">
        <v>55</v>
      </c>
      <c r="B61" s="6" t="s">
        <v>92</v>
      </c>
      <c r="C61" s="6" t="s">
        <v>90</v>
      </c>
      <c r="D61" s="7" t="str">
        <f>TEXT(18575802050004,"0")</f>
        <v>18575802050004</v>
      </c>
      <c r="E61" s="18">
        <v>19</v>
      </c>
      <c r="F61" s="18">
        <v>19</v>
      </c>
      <c r="G61" s="18">
        <v>3</v>
      </c>
      <c r="H61" s="18">
        <v>6</v>
      </c>
      <c r="I61" s="33">
        <v>1</v>
      </c>
      <c r="J61" s="38" t="s">
        <v>126</v>
      </c>
    </row>
    <row r="62" spans="1:10" x14ac:dyDescent="0.25">
      <c r="A62" s="5">
        <v>56</v>
      </c>
      <c r="B62" s="6" t="s">
        <v>93</v>
      </c>
      <c r="C62" s="6" t="s">
        <v>94</v>
      </c>
      <c r="D62" s="7" t="str">
        <f>TEXT(18575802010004,"0")</f>
        <v>18575802010004</v>
      </c>
      <c r="E62" s="19"/>
      <c r="F62" s="19"/>
      <c r="G62" s="19"/>
      <c r="H62" s="19"/>
      <c r="I62" s="34"/>
      <c r="J62" s="38"/>
    </row>
    <row r="63" spans="1:10" x14ac:dyDescent="0.25">
      <c r="A63" s="5">
        <v>57</v>
      </c>
      <c r="B63" s="6" t="s">
        <v>95</v>
      </c>
      <c r="C63" s="6" t="s">
        <v>96</v>
      </c>
      <c r="D63" s="7" t="str">
        <f>TEXT(18575802014067,"0")</f>
        <v>18575802014067</v>
      </c>
      <c r="E63" s="20"/>
      <c r="F63" s="20"/>
      <c r="G63" s="20"/>
      <c r="H63" s="20"/>
      <c r="I63" s="35"/>
      <c r="J63" s="38"/>
    </row>
    <row r="64" spans="1:10" x14ac:dyDescent="0.25">
      <c r="A64" s="5">
        <v>58</v>
      </c>
      <c r="B64" s="6" t="s">
        <v>97</v>
      </c>
      <c r="C64" s="6" t="s">
        <v>98</v>
      </c>
      <c r="D64" s="7" t="str">
        <f>TEXT(18575802010028,"0")</f>
        <v>18575802010028</v>
      </c>
      <c r="E64" s="18">
        <v>20</v>
      </c>
      <c r="F64" s="18">
        <v>20</v>
      </c>
      <c r="G64" s="18">
        <v>4</v>
      </c>
      <c r="H64" s="18">
        <v>5</v>
      </c>
      <c r="I64" s="33">
        <v>3</v>
      </c>
      <c r="J64" s="38"/>
    </row>
    <row r="65" spans="1:10" x14ac:dyDescent="0.25">
      <c r="A65" s="5">
        <v>59</v>
      </c>
      <c r="B65" s="6" t="s">
        <v>99</v>
      </c>
      <c r="C65" s="6" t="s">
        <v>98</v>
      </c>
      <c r="D65" s="7" t="str">
        <f>TEXT(18575802010017,"0")</f>
        <v>18575802010017</v>
      </c>
      <c r="E65" s="19"/>
      <c r="F65" s="19"/>
      <c r="G65" s="19"/>
      <c r="H65" s="19"/>
      <c r="I65" s="34"/>
      <c r="J65" s="38"/>
    </row>
    <row r="66" spans="1:10" x14ac:dyDescent="0.25">
      <c r="A66" s="5">
        <v>60</v>
      </c>
      <c r="B66" s="6" t="s">
        <v>37</v>
      </c>
      <c r="C66" s="6" t="s">
        <v>100</v>
      </c>
      <c r="D66" s="7" t="str">
        <f>TEXT(18575802010037,"0")</f>
        <v>18575802010037</v>
      </c>
      <c r="E66" s="20"/>
      <c r="F66" s="20"/>
      <c r="G66" s="20"/>
      <c r="H66" s="20"/>
      <c r="I66" s="35"/>
      <c r="J66" s="38"/>
    </row>
    <row r="67" spans="1:10" x14ac:dyDescent="0.25">
      <c r="A67" s="5">
        <v>61</v>
      </c>
      <c r="B67" s="6" t="s">
        <v>32</v>
      </c>
      <c r="C67" s="6" t="s">
        <v>101</v>
      </c>
      <c r="D67" s="7" t="str">
        <f>TEXT(18575802010026,"0")</f>
        <v>18575802010026</v>
      </c>
      <c r="E67" s="18">
        <v>21</v>
      </c>
      <c r="F67" s="18">
        <v>21</v>
      </c>
      <c r="G67" s="18">
        <v>2</v>
      </c>
      <c r="H67" s="18">
        <v>7</v>
      </c>
      <c r="I67" s="33">
        <v>4</v>
      </c>
      <c r="J67" s="38"/>
    </row>
    <row r="68" spans="1:10" x14ac:dyDescent="0.25">
      <c r="A68" s="5">
        <v>62</v>
      </c>
      <c r="B68" s="6" t="s">
        <v>102</v>
      </c>
      <c r="C68" s="6" t="s">
        <v>103</v>
      </c>
      <c r="D68" s="7" t="str">
        <f>TEXT(18575802010056,"0")</f>
        <v>18575802010056</v>
      </c>
      <c r="E68" s="19"/>
      <c r="F68" s="19"/>
      <c r="G68" s="19"/>
      <c r="H68" s="19"/>
      <c r="I68" s="34"/>
      <c r="J68" s="38"/>
    </row>
    <row r="69" spans="1:10" x14ac:dyDescent="0.25">
      <c r="A69" s="5">
        <v>63</v>
      </c>
      <c r="B69" s="6" t="s">
        <v>104</v>
      </c>
      <c r="C69" s="6" t="s">
        <v>105</v>
      </c>
      <c r="D69" s="7" t="str">
        <f>TEXT(18575802014068,"0")</f>
        <v>18575802014068</v>
      </c>
      <c r="E69" s="20"/>
      <c r="F69" s="20"/>
      <c r="G69" s="20"/>
      <c r="H69" s="20"/>
      <c r="I69" s="35"/>
      <c r="J69" s="38"/>
    </row>
    <row r="70" spans="1:10" x14ac:dyDescent="0.25">
      <c r="A70" s="5">
        <v>64</v>
      </c>
      <c r="B70" s="6" t="s">
        <v>106</v>
      </c>
      <c r="C70" s="6" t="s">
        <v>107</v>
      </c>
      <c r="D70" s="7" t="str">
        <f>TEXT(18575802010055,"0")</f>
        <v>18575802010055</v>
      </c>
      <c r="E70" s="18">
        <v>22</v>
      </c>
      <c r="F70" s="18">
        <v>22</v>
      </c>
      <c r="G70" s="18">
        <v>4</v>
      </c>
      <c r="H70" s="18">
        <v>5</v>
      </c>
      <c r="I70" s="33">
        <v>2</v>
      </c>
      <c r="J70" s="38"/>
    </row>
    <row r="71" spans="1:10" x14ac:dyDescent="0.25">
      <c r="A71" s="5">
        <v>65</v>
      </c>
      <c r="B71" s="6" t="s">
        <v>32</v>
      </c>
      <c r="C71" s="6" t="s">
        <v>108</v>
      </c>
      <c r="D71" s="7" t="str">
        <f>TEXT(18575802010046,"0")</f>
        <v>18575802010046</v>
      </c>
      <c r="E71" s="19"/>
      <c r="F71" s="19"/>
      <c r="G71" s="19"/>
      <c r="H71" s="19"/>
      <c r="I71" s="34"/>
      <c r="J71" s="38"/>
    </row>
    <row r="72" spans="1:10" x14ac:dyDescent="0.25">
      <c r="A72" s="5">
        <v>66</v>
      </c>
      <c r="B72" s="6" t="s">
        <v>37</v>
      </c>
      <c r="C72" s="6" t="s">
        <v>108</v>
      </c>
      <c r="D72" s="7" t="str">
        <f>TEXT(18575802050005,"0")</f>
        <v>18575802050005</v>
      </c>
      <c r="E72" s="20"/>
      <c r="F72" s="20"/>
      <c r="G72" s="20"/>
      <c r="H72" s="20"/>
      <c r="I72" s="35"/>
      <c r="J72" s="38"/>
    </row>
    <row r="73" spans="1:10" x14ac:dyDescent="0.25">
      <c r="A73" s="5">
        <v>67</v>
      </c>
      <c r="B73" s="6" t="s">
        <v>109</v>
      </c>
      <c r="C73" s="6" t="s">
        <v>110</v>
      </c>
      <c r="D73" s="7" t="str">
        <f>TEXT(18575802010036,"0")</f>
        <v>18575802010036</v>
      </c>
      <c r="E73" s="18">
        <v>23</v>
      </c>
      <c r="F73" s="18">
        <v>23</v>
      </c>
      <c r="G73" s="18">
        <v>2</v>
      </c>
      <c r="H73" s="18">
        <v>6</v>
      </c>
      <c r="I73" s="33">
        <v>5</v>
      </c>
      <c r="J73" s="38"/>
    </row>
    <row r="74" spans="1:10" x14ac:dyDescent="0.25">
      <c r="A74" s="5">
        <v>68</v>
      </c>
      <c r="B74" s="6" t="s">
        <v>39</v>
      </c>
      <c r="C74" s="6" t="s">
        <v>111</v>
      </c>
      <c r="D74" s="7" t="str">
        <f>TEXT(18575802010062,"0")</f>
        <v>18575802010062</v>
      </c>
      <c r="E74" s="19"/>
      <c r="F74" s="19"/>
      <c r="G74" s="19"/>
      <c r="H74" s="19"/>
      <c r="I74" s="34"/>
      <c r="J74" s="38"/>
    </row>
    <row r="75" spans="1:10" x14ac:dyDescent="0.25">
      <c r="A75" s="5">
        <v>69</v>
      </c>
      <c r="B75" s="6" t="s">
        <v>112</v>
      </c>
      <c r="C75" s="6" t="s">
        <v>113</v>
      </c>
      <c r="D75" s="7" t="str">
        <f>TEXT(18575802010047,"0")</f>
        <v>18575802010047</v>
      </c>
      <c r="E75" s="20"/>
      <c r="F75" s="20"/>
      <c r="G75" s="20"/>
      <c r="H75" s="20"/>
      <c r="I75" s="35"/>
      <c r="J75" s="38"/>
    </row>
    <row r="76" spans="1:10" x14ac:dyDescent="0.25">
      <c r="A76" s="5">
        <v>70</v>
      </c>
      <c r="B76" s="6" t="s">
        <v>114</v>
      </c>
      <c r="C76" s="6" t="s">
        <v>115</v>
      </c>
      <c r="D76" s="7" t="str">
        <f>TEXT(18575802014070,"0")</f>
        <v>18575802014070</v>
      </c>
      <c r="E76" s="31">
        <v>24</v>
      </c>
      <c r="F76" s="31">
        <v>24</v>
      </c>
      <c r="G76" s="31">
        <v>1</v>
      </c>
      <c r="H76" s="31">
        <v>7</v>
      </c>
      <c r="I76" s="36">
        <v>6</v>
      </c>
      <c r="J76" s="38"/>
    </row>
    <row r="77" spans="1:10" x14ac:dyDescent="0.25">
      <c r="A77" s="5">
        <v>71</v>
      </c>
      <c r="B77" s="6" t="s">
        <v>116</v>
      </c>
      <c r="C77" s="6" t="s">
        <v>117</v>
      </c>
      <c r="D77" s="7" t="str">
        <f>TEXT(18575802014069,"0")</f>
        <v>18575802014069</v>
      </c>
      <c r="E77" s="31"/>
      <c r="F77" s="31"/>
      <c r="G77" s="31"/>
      <c r="H77" s="31"/>
      <c r="I77" s="36"/>
      <c r="J77" s="38"/>
    </row>
  </sheetData>
  <mergeCells count="128">
    <mergeCell ref="E76:E77"/>
    <mergeCell ref="F76:F77"/>
    <mergeCell ref="G76:G77"/>
    <mergeCell ref="H76:H77"/>
    <mergeCell ref="I76:I77"/>
    <mergeCell ref="E73:E75"/>
    <mergeCell ref="F73:F75"/>
    <mergeCell ref="G73:G75"/>
    <mergeCell ref="H73:H75"/>
    <mergeCell ref="I73:I75"/>
    <mergeCell ref="E70:E72"/>
    <mergeCell ref="F70:F72"/>
    <mergeCell ref="G70:G72"/>
    <mergeCell ref="H70:H72"/>
    <mergeCell ref="I70:I72"/>
    <mergeCell ref="E67:E69"/>
    <mergeCell ref="F67:F69"/>
    <mergeCell ref="G67:G69"/>
    <mergeCell ref="H67:H69"/>
    <mergeCell ref="I67:I69"/>
    <mergeCell ref="E64:E66"/>
    <mergeCell ref="F64:F66"/>
    <mergeCell ref="G64:G66"/>
    <mergeCell ref="H64:H66"/>
    <mergeCell ref="I64:I66"/>
    <mergeCell ref="E61:E63"/>
    <mergeCell ref="F61:F63"/>
    <mergeCell ref="G61:G63"/>
    <mergeCell ref="H61:H63"/>
    <mergeCell ref="I61:I63"/>
    <mergeCell ref="E58:E60"/>
    <mergeCell ref="F58:F60"/>
    <mergeCell ref="G58:G60"/>
    <mergeCell ref="H58:H60"/>
    <mergeCell ref="I58:I60"/>
    <mergeCell ref="E55:E57"/>
    <mergeCell ref="F55:F57"/>
    <mergeCell ref="G55:G57"/>
    <mergeCell ref="H55:H57"/>
    <mergeCell ref="I55:I57"/>
    <mergeCell ref="E52:E54"/>
    <mergeCell ref="F52:F54"/>
    <mergeCell ref="G52:G54"/>
    <mergeCell ref="H52:H54"/>
    <mergeCell ref="I52:I54"/>
    <mergeCell ref="E49:E51"/>
    <mergeCell ref="F49:F51"/>
    <mergeCell ref="G49:G51"/>
    <mergeCell ref="H49:H51"/>
    <mergeCell ref="I49:I51"/>
    <mergeCell ref="E46:E48"/>
    <mergeCell ref="F46:F48"/>
    <mergeCell ref="G46:G48"/>
    <mergeCell ref="H46:H48"/>
    <mergeCell ref="I46:I48"/>
    <mergeCell ref="E43:E45"/>
    <mergeCell ref="F43:F45"/>
    <mergeCell ref="G43:G45"/>
    <mergeCell ref="H43:H45"/>
    <mergeCell ref="I43:I45"/>
    <mergeCell ref="E40:E42"/>
    <mergeCell ref="F40:F42"/>
    <mergeCell ref="G40:G42"/>
    <mergeCell ref="H40:H42"/>
    <mergeCell ref="I40:I42"/>
    <mergeCell ref="E37:E39"/>
    <mergeCell ref="F37:F39"/>
    <mergeCell ref="G37:G39"/>
    <mergeCell ref="H37:H39"/>
    <mergeCell ref="I37:I39"/>
    <mergeCell ref="E34:E36"/>
    <mergeCell ref="F34:F36"/>
    <mergeCell ref="G34:G36"/>
    <mergeCell ref="H34:H36"/>
    <mergeCell ref="I34:I36"/>
    <mergeCell ref="E31:E33"/>
    <mergeCell ref="F31:F33"/>
    <mergeCell ref="G31:G33"/>
    <mergeCell ref="H31:H33"/>
    <mergeCell ref="I31:I33"/>
    <mergeCell ref="E28:E30"/>
    <mergeCell ref="F28:F30"/>
    <mergeCell ref="G28:G30"/>
    <mergeCell ref="H28:H30"/>
    <mergeCell ref="I28:I30"/>
    <mergeCell ref="E25:E27"/>
    <mergeCell ref="F25:F27"/>
    <mergeCell ref="G25:G27"/>
    <mergeCell ref="H25:H27"/>
    <mergeCell ref="I25:I27"/>
    <mergeCell ref="F13:F15"/>
    <mergeCell ref="G13:G15"/>
    <mergeCell ref="H13:H15"/>
    <mergeCell ref="I13:I15"/>
    <mergeCell ref="E22:E24"/>
    <mergeCell ref="F22:F24"/>
    <mergeCell ref="G22:G24"/>
    <mergeCell ref="H22:H24"/>
    <mergeCell ref="I22:I24"/>
    <mergeCell ref="E19:E21"/>
    <mergeCell ref="F19:F21"/>
    <mergeCell ref="G19:G21"/>
    <mergeCell ref="H19:H21"/>
    <mergeCell ref="I19:I21"/>
    <mergeCell ref="J28:J60"/>
    <mergeCell ref="J61:J77"/>
    <mergeCell ref="B6:C6"/>
    <mergeCell ref="A1:C1"/>
    <mergeCell ref="A2:C2"/>
    <mergeCell ref="A4:D4"/>
    <mergeCell ref="A5:D5"/>
    <mergeCell ref="J7:J27"/>
    <mergeCell ref="E10:E12"/>
    <mergeCell ref="F10:F12"/>
    <mergeCell ref="G10:G12"/>
    <mergeCell ref="H10:H12"/>
    <mergeCell ref="I10:I12"/>
    <mergeCell ref="E7:E9"/>
    <mergeCell ref="F7:F9"/>
    <mergeCell ref="G7:G9"/>
    <mergeCell ref="H7:H9"/>
    <mergeCell ref="I7:I9"/>
    <mergeCell ref="E16:E18"/>
    <mergeCell ref="F16:F18"/>
    <mergeCell ref="G16:G18"/>
    <mergeCell ref="H16:H18"/>
    <mergeCell ref="I16:I18"/>
    <mergeCell ref="E13:E15"/>
  </mergeCells>
  <pageMargins left="0.5" right="0.44999999999999996" top="0.44999999999999996" bottom="0.44999999999999996" header="0.25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DS_Lop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2021-10-31T05:36:12Z</dcterms:created>
  <dcterms:modified xsi:type="dcterms:W3CDTF">2021-11-04T06:46:30Z</dcterms:modified>
</cp:coreProperties>
</file>